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보상계획열람(2차) 요청 공문[하동군청 산단개발과]\"/>
    </mc:Choice>
  </mc:AlternateContent>
  <bookViews>
    <workbookView xWindow="0" yWindow="0" windowWidth="24000" windowHeight="9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<sst xmlns="http://schemas.openxmlformats.org/spreadsheetml/2006/main" count="146" uniqueCount="100">
  <si>
    <t>토지조서</t>
    <phoneticPr fontId="5" type="noConversion"/>
  </si>
  <si>
    <t>█ 사업명: 광양만권경제자유구역 하동지구 두우레저단지</t>
    <phoneticPr fontId="5" type="noConversion"/>
  </si>
  <si>
    <t xml:space="preserve"> </t>
    <phoneticPr fontId="8" type="noConversion"/>
  </si>
  <si>
    <t>일련
번호</t>
    <phoneticPr fontId="8" type="noConversion"/>
  </si>
  <si>
    <t>소재지
(하동군)</t>
    <phoneticPr fontId="5" type="noConversion"/>
  </si>
  <si>
    <t>지번</t>
    <phoneticPr fontId="8" type="noConversion"/>
  </si>
  <si>
    <t>지목</t>
    <phoneticPr fontId="8" type="noConversion"/>
  </si>
  <si>
    <t>전체
면적
(㎡)</t>
    <phoneticPr fontId="5" type="noConversion"/>
  </si>
  <si>
    <t>편입
면적
(㎡)</t>
    <phoneticPr fontId="8" type="noConversion"/>
  </si>
  <si>
    <t>계산
면적
(㎡)</t>
    <phoneticPr fontId="5" type="noConversion"/>
  </si>
  <si>
    <t>지분</t>
    <phoneticPr fontId="5" type="noConversion"/>
  </si>
  <si>
    <t>소유자</t>
    <phoneticPr fontId="8" type="noConversion"/>
  </si>
  <si>
    <t>관계인</t>
    <phoneticPr fontId="5" type="noConversion"/>
  </si>
  <si>
    <t>비 고</t>
    <phoneticPr fontId="5" type="noConversion"/>
  </si>
  <si>
    <t>성명</t>
    <phoneticPr fontId="5" type="noConversion"/>
  </si>
  <si>
    <t>등기상 주소</t>
    <phoneticPr fontId="5" type="noConversion"/>
  </si>
  <si>
    <t>권리의 종류</t>
    <phoneticPr fontId="5" type="noConversion"/>
  </si>
  <si>
    <t>금성면
고포리</t>
    <phoneticPr fontId="5" type="noConversion"/>
  </si>
  <si>
    <t>묘</t>
  </si>
  <si>
    <t>274×1/5</t>
    <phoneticPr fontId="5" type="noConversion"/>
  </si>
  <si>
    <t>1/5</t>
    <phoneticPr fontId="5" type="noConversion"/>
  </si>
  <si>
    <t>김*석</t>
    <phoneticPr fontId="5" type="noConversion"/>
  </si>
  <si>
    <t>경상남도 하동군 금성면 고포큰골길 *</t>
    <phoneticPr fontId="5" type="noConversion"/>
  </si>
  <si>
    <t>농업협동조합중앙회
(농림수산업자신용보증기금관리기관)</t>
    <phoneticPr fontId="5" type="noConversion"/>
  </si>
  <si>
    <t>서울특별시 중구 충정로1가 75
(진주권역보증센터)</t>
    <phoneticPr fontId="5" type="noConversion"/>
  </si>
  <si>
    <t>가압류</t>
    <phoneticPr fontId="5" type="noConversion"/>
  </si>
  <si>
    <t>산34</t>
  </si>
  <si>
    <t>임</t>
  </si>
  <si>
    <t>1631×1/3</t>
    <phoneticPr fontId="5" type="noConversion"/>
  </si>
  <si>
    <t>1/3</t>
    <phoneticPr fontId="5" type="noConversion"/>
  </si>
  <si>
    <t>지*종</t>
    <phoneticPr fontId="5" type="noConversion"/>
  </si>
  <si>
    <t>부산 동구 좌천1동 *</t>
    <phoneticPr fontId="5" type="noConversion"/>
  </si>
  <si>
    <t>산34-2</t>
  </si>
  <si>
    <t>896×1/3</t>
    <phoneticPr fontId="5" type="noConversion"/>
  </si>
  <si>
    <t>산36-8</t>
  </si>
  <si>
    <t>임</t>
    <phoneticPr fontId="5" type="noConversion"/>
  </si>
  <si>
    <t>5182×991/5182</t>
    <phoneticPr fontId="5" type="noConversion"/>
  </si>
  <si>
    <t>5182×991/5182</t>
  </si>
  <si>
    <t>김*자</t>
    <phoneticPr fontId="5" type="noConversion"/>
  </si>
  <si>
    <t>부산 동래구 거제1동 *</t>
    <phoneticPr fontId="5" type="noConversion"/>
  </si>
  <si>
    <t>5182×992/5182</t>
    <phoneticPr fontId="5" type="noConversion"/>
  </si>
  <si>
    <t>송*남</t>
    <phoneticPr fontId="5" type="noConversion"/>
  </si>
  <si>
    <t>경상남도 양산시 동면 여락리 *</t>
    <phoneticPr fontId="5" type="noConversion"/>
  </si>
  <si>
    <t>서울특별시 영등포구
하동군
한국자산관리공사
이*기
기술신용보증기금
이*자</t>
    <phoneticPr fontId="5" type="noConversion"/>
  </si>
  <si>
    <t xml:space="preserve">
-
-
부산광역시 남구 문현금융로 40(문현동, 부산국제금융센터)(가계지원1부)
인천 계양구 계산동 3**-** 원흥아파트 *동 4**호
부산광역시 중구 중앙동3가 1(김해기술평가센터)
경상북도 고령군 개진면 양전길 2**-*</t>
    <phoneticPr fontId="5" type="noConversion"/>
  </si>
  <si>
    <t>압류
압류
가압류
근저당권
근저당권
근저당권</t>
    <phoneticPr fontId="5" type="noConversion"/>
  </si>
  <si>
    <t>산45</t>
    <phoneticPr fontId="5" type="noConversion"/>
  </si>
  <si>
    <t>묘</t>
    <phoneticPr fontId="5" type="noConversion"/>
  </si>
  <si>
    <t>1/1</t>
    <phoneticPr fontId="5" type="noConversion"/>
  </si>
  <si>
    <t>하동군</t>
    <phoneticPr fontId="5" type="noConversion"/>
  </si>
  <si>
    <t>산46-9</t>
  </si>
  <si>
    <t>구</t>
  </si>
  <si>
    <t>52×1653/9917</t>
    <phoneticPr fontId="5" type="noConversion"/>
  </si>
  <si>
    <t>1653/9917</t>
    <phoneticPr fontId="5" type="noConversion"/>
  </si>
  <si>
    <t>윤*근</t>
    <phoneticPr fontId="5" type="noConversion"/>
  </si>
  <si>
    <t>서울 서초구 방배동 770-1 삼호아파트
*동 1***호</t>
    <phoneticPr fontId="5" type="noConversion"/>
  </si>
  <si>
    <t>산79-11</t>
    <phoneticPr fontId="5" type="noConversion"/>
  </si>
  <si>
    <t>8264×60802/164315</t>
    <phoneticPr fontId="5" type="noConversion"/>
  </si>
  <si>
    <t>60802/164315</t>
    <phoneticPr fontId="5" type="noConversion"/>
  </si>
  <si>
    <t>이*옥</t>
    <phoneticPr fontId="5" type="noConversion"/>
  </si>
  <si>
    <t>수원시 권선구 권선동 2**-* **아파트 1**동 6**호</t>
    <phoneticPr fontId="5" type="noConversion"/>
  </si>
  <si>
    <t>금성면
궁항리</t>
    <phoneticPr fontId="5" type="noConversion"/>
  </si>
  <si>
    <t>산109</t>
    <phoneticPr fontId="5" type="noConversion"/>
  </si>
  <si>
    <t>48893×3306/48893</t>
    <phoneticPr fontId="5" type="noConversion"/>
  </si>
  <si>
    <t>3306/48893</t>
    <phoneticPr fontId="5" type="noConversion"/>
  </si>
  <si>
    <t>김*중</t>
    <phoneticPr fontId="5" type="noConversion"/>
  </si>
  <si>
    <t>부산광역시 부산진구 연지동 3** **아파트 1**동 6**호</t>
    <phoneticPr fontId="5" type="noConversion"/>
  </si>
  <si>
    <t>48893×1653/48893</t>
    <phoneticPr fontId="5" type="noConversion"/>
  </si>
  <si>
    <t>1653/48893</t>
    <phoneticPr fontId="5" type="noConversion"/>
  </si>
  <si>
    <t>부산광역시 부산진구 범천동 8**-**</t>
    <phoneticPr fontId="5" type="noConversion"/>
  </si>
  <si>
    <t>48893×2480/48893</t>
    <phoneticPr fontId="5" type="noConversion"/>
  </si>
  <si>
    <t>2480/48893</t>
    <phoneticPr fontId="5" type="noConversion"/>
  </si>
  <si>
    <t>이*숙</t>
    <phoneticPr fontId="5" type="noConversion"/>
  </si>
  <si>
    <t>부산광역시 수영구 망미동 *** **아파트 *동 1***호</t>
    <phoneticPr fontId="5" type="noConversion"/>
  </si>
  <si>
    <t>48893×2479/48893</t>
    <phoneticPr fontId="5" type="noConversion"/>
  </si>
  <si>
    <t>2479/48893</t>
    <phoneticPr fontId="5" type="noConversion"/>
  </si>
  <si>
    <t>이*용</t>
    <phoneticPr fontId="5" type="noConversion"/>
  </si>
  <si>
    <t>부산광역시 사상구 주례동 *** **아파트 *동 6**호</t>
    <phoneticPr fontId="5" type="noConversion"/>
  </si>
  <si>
    <t>국(북부산세무서)</t>
    <phoneticPr fontId="5" type="noConversion"/>
  </si>
  <si>
    <t>압류</t>
    <phoneticPr fontId="5" type="noConversion"/>
  </si>
  <si>
    <t>산116-3</t>
    <phoneticPr fontId="5" type="noConversion"/>
  </si>
  <si>
    <t>23141×1653/46282</t>
    <phoneticPr fontId="5" type="noConversion"/>
  </si>
  <si>
    <t>1653/46282</t>
    <phoneticPr fontId="5" type="noConversion"/>
  </si>
  <si>
    <t>고*민</t>
    <phoneticPr fontId="5" type="noConversion"/>
  </si>
  <si>
    <t>서울특별시 서초구 강남대로8길 **, 3**호(양재동, **빌라)</t>
    <phoneticPr fontId="5" type="noConversion"/>
  </si>
  <si>
    <t>경기도 용인시 수지구 상현로11번길 **, 1**동 6**호
(상현동, *****차아파트)</t>
    <phoneticPr fontId="5" type="noConversion"/>
  </si>
  <si>
    <t>산120-3</t>
  </si>
  <si>
    <t>9918×1/3</t>
    <phoneticPr fontId="5" type="noConversion"/>
  </si>
  <si>
    <t>조*길</t>
    <phoneticPr fontId="5" type="noConversion"/>
  </si>
  <si>
    <t>대구 달성군 가창면 행정리 ***</t>
    <phoneticPr fontId="5" type="noConversion"/>
  </si>
  <si>
    <t>삼성생명보험주식회사
서울보증보험주식회사
서울보증보험주식회사
서울보증보험주식회사
하동군
서울특별시영등포구청
롯데카드주식회사
강진승
주식회사 신한은행
주식회사 신한은행
동양카드주식회사</t>
    <phoneticPr fontId="5" type="noConversion"/>
  </si>
  <si>
    <t>서울 중구 태평로 2가 150(삼성생명융자팀)
서울 종로구 연지동 136-74(경인채권관리팀)
서울 종로구 연지동 136-74(영남지역본부대구채권관리팀)
서울 종로구 연지동 136-74(강북신용관리지원단)
-
-
서울특별시 강남구 삼성동 157
서울특별시 서대문구 증가로 1**, 1**동 1***호
(남가좌동, ******클라시스)
서울 중구 태평로 2가 120(한남동지점)
서울 중구 태평로 2가 120(여신관리부)
서울 강남구 삼성동 154-11</t>
    <phoneticPr fontId="5" type="noConversion"/>
  </si>
  <si>
    <t>가압류
가압류
가압류
가압류
압류
압류
가압류
근저당
근저당
근저당
근저당</t>
    <phoneticPr fontId="5" type="noConversion"/>
  </si>
  <si>
    <t>산129</t>
  </si>
  <si>
    <t>496×55/2232</t>
    <phoneticPr fontId="5" type="noConversion"/>
  </si>
  <si>
    <t>55/2232</t>
    <phoneticPr fontId="5" type="noConversion"/>
  </si>
  <si>
    <t>박*식</t>
    <phoneticPr fontId="5" type="noConversion"/>
  </si>
  <si>
    <t>경상남도 하동군 금성면 궁항리 1***-*</t>
    <phoneticPr fontId="5" type="noConversion"/>
  </si>
  <si>
    <t>박*자</t>
    <phoneticPr fontId="5" type="noConversion"/>
  </si>
  <si>
    <t>경상남도 진주시 인사동 1**-*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</si>
</sst>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;[Red]#,##0"/>
    <numFmt numFmtId="177" formatCode="_-* #,##0.000_-;\-* #,##0.000_-;_-* &quot;-&quot;_-;_-@_-"/>
    <numFmt numFmtId="178" formatCode="_-* #,##0.00_-;\-* #,##0.00_-;_-* &quot;-&quot;_-;_-@_-"/>
    <numFmt numFmtId="179" formatCode="#,##0.000;[Red]#,##0.000"/>
    <numFmt numFmtId="180" formatCode="#,##0.0;[Red]#,##0.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8"/>
      <name val="함초롬바탕"/>
      <family val="1"/>
      <charset val="129"/>
    </font>
    <font>
      <sz val="8"/>
      <name val="맑은 고딕"/>
      <family val="2"/>
      <charset val="129"/>
      <scheme val="minor"/>
    </font>
    <font>
      <sz val="8"/>
      <name val="바탕체"/>
      <family val="1"/>
      <charset val="129"/>
    </font>
    <font>
      <b/>
      <sz val="14"/>
      <color theme="1"/>
      <name val="함초롬바탕"/>
      <family val="1"/>
      <charset val="129"/>
    </font>
    <font>
      <b/>
      <sz val="17"/>
      <name val="HY헤드라인M"/>
      <family val="1"/>
      <charset val="129"/>
    </font>
    <font>
      <sz val="8"/>
      <name val="돋움"/>
      <family val="3"/>
      <charset val="129"/>
    </font>
    <font>
      <b/>
      <sz val="11"/>
      <color theme="0"/>
      <name val="맑은 고딕 Semilight"/>
      <family val="3"/>
      <charset val="129"/>
    </font>
    <font>
      <sz val="11"/>
      <color theme="1"/>
      <name val="돋움"/>
      <family val="3"/>
      <charset val="129"/>
    </font>
    <font>
      <b/>
      <sz val="11"/>
      <color theme="0"/>
      <name val="돋움"/>
      <family val="3"/>
      <charset val="129"/>
    </font>
    <font>
      <b/>
      <sz val="10"/>
      <color theme="0"/>
      <name val="돋움"/>
      <family val="3"/>
      <charset val="129"/>
    </font>
    <font>
      <b/>
      <sz val="9"/>
      <color theme="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7" fillId="0" borderId="0" xfId="2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0" fontId="10" fillId="3" borderId="2" xfId="2" applyNumberFormat="1" applyFont="1" applyFill="1" applyBorder="1" applyAlignment="1">
      <alignment horizontal="center" vertical="center"/>
    </xf>
    <xf numFmtId="0" fontId="2" fillId="3" borderId="2" xfId="3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1" fontId="2" fillId="3" borderId="2" xfId="1" applyFont="1" applyFill="1" applyBorder="1" applyAlignment="1">
      <alignment horizontal="center" vertical="center"/>
    </xf>
    <xf numFmtId="41" fontId="2" fillId="3" borderId="2" xfId="1" applyFont="1" applyFill="1" applyBorder="1" applyAlignment="1">
      <alignment horizontal="right" vertical="center"/>
    </xf>
    <xf numFmtId="177" fontId="10" fillId="3" borderId="2" xfId="1" applyNumberFormat="1" applyFont="1" applyFill="1" applyBorder="1" applyAlignment="1">
      <alignment horizontal="center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1" fontId="2" fillId="3" borderId="2" xfId="1" applyFont="1" applyFill="1" applyBorder="1" applyAlignment="1">
      <alignment horizontal="right" vertical="center" wrapText="1"/>
    </xf>
    <xf numFmtId="0" fontId="10" fillId="3" borderId="2" xfId="3" applyNumberFormat="1" applyFont="1" applyFill="1" applyBorder="1" applyAlignment="1">
      <alignment horizontal="center" vertical="center" wrapText="1"/>
    </xf>
    <xf numFmtId="0" fontId="10" fillId="3" borderId="2" xfId="3" applyNumberFormat="1" applyFont="1" applyFill="1" applyBorder="1" applyAlignment="1">
      <alignment horizontal="center" vertical="center"/>
    </xf>
    <xf numFmtId="41" fontId="10" fillId="3" borderId="2" xfId="1" applyFont="1" applyFill="1" applyBorder="1" applyAlignment="1">
      <alignment horizontal="center" vertical="center"/>
    </xf>
    <xf numFmtId="49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178" fontId="10" fillId="3" borderId="2" xfId="1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2" fillId="2" borderId="2" xfId="2" applyNumberFormat="1" applyFont="1" applyFill="1" applyBorder="1" applyAlignment="1">
      <alignment horizontal="center" vertical="center"/>
    </xf>
    <xf numFmtId="41" fontId="11" fillId="2" borderId="2" xfId="1" applyFont="1" applyFill="1" applyBorder="1" applyAlignment="1">
      <alignment horizontal="center" vertical="center"/>
    </xf>
    <xf numFmtId="176" fontId="11" fillId="2" borderId="2" xfId="2" applyNumberFormat="1" applyFont="1" applyFill="1" applyBorder="1" applyAlignment="1">
      <alignment horizontal="center" vertical="center"/>
    </xf>
    <xf numFmtId="179" fontId="11" fillId="2" borderId="2" xfId="2" applyNumberFormat="1" applyFont="1" applyFill="1" applyBorder="1" applyAlignment="1">
      <alignment horizontal="right" vertical="center"/>
    </xf>
    <xf numFmtId="180" fontId="13" fillId="2" borderId="2" xfId="2" applyNumberFormat="1" applyFont="1" applyFill="1" applyBorder="1" applyAlignment="1">
      <alignment horizontal="right" vertical="center"/>
    </xf>
    <xf numFmtId="0" fontId="11" fillId="2" borderId="2" xfId="2" applyFont="1" applyFill="1" applyBorder="1" applyAlignment="1">
      <alignment horizontal="center" vertical="center" wrapText="1"/>
    </xf>
    <xf numFmtId="41" fontId="11" fillId="2" borderId="2" xfId="1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/>
    </xf>
    <xf numFmtId="176" fontId="9" fillId="2" borderId="2" xfId="2" applyNumberFormat="1" applyFont="1" applyFill="1" applyBorder="1" applyAlignment="1">
      <alignment horizontal="center" vertical="center" wrapText="1"/>
    </xf>
  </cellXfs>
  <cellStyles count="4">
    <cellStyle name="쉼표 [0]" xfId="1" builtinId="6"/>
    <cellStyle name="표준" xfId="0" builtinId="0"/>
    <cellStyle name="표준 10 2 18" xfId="3"/>
    <cellStyle name="표준_이현지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C16" workbookViewId="0">
      <selection activeCell="I19" sqref="I19"/>
    </sheetView>
  </sheetViews>
  <sheetFormatPr defaultRowHeight="16.5" x14ac:dyDescent="0.3"/>
  <cols>
    <col min="5" max="5" width="10" bestFit="1" customWidth="1"/>
    <col min="6" max="6" width="22.75" bestFit="1" customWidth="1"/>
    <col min="7" max="7" width="13.625" bestFit="1" customWidth="1"/>
    <col min="8" max="8" width="17" bestFit="1" customWidth="1"/>
    <col min="10" max="10" width="55.125" bestFit="1" customWidth="1"/>
    <col min="11" max="11" width="26.625" bestFit="1" customWidth="1"/>
    <col min="12" max="12" width="30.875" customWidth="1"/>
    <col min="13" max="13" width="12.625" bestFit="1" customWidth="1"/>
  </cols>
  <sheetData>
    <row r="1" spans="1:14" ht="24.7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4.75" customHeight="1" x14ac:dyDescent="0.3">
      <c r="A2" s="34" t="s">
        <v>1</v>
      </c>
      <c r="B2" s="34"/>
      <c r="C2" s="34"/>
      <c r="D2" s="34"/>
      <c r="E2" s="34"/>
      <c r="F2" s="34"/>
      <c r="G2" s="34"/>
      <c r="H2" s="34"/>
      <c r="I2" s="1" t="s">
        <v>2</v>
      </c>
      <c r="J2" s="1"/>
      <c r="K2" s="1"/>
      <c r="L2" s="1"/>
      <c r="M2" s="1"/>
      <c r="N2" s="1"/>
    </row>
    <row r="3" spans="1:14" ht="24.75" customHeight="1" x14ac:dyDescent="0.3">
      <c r="A3" s="35" t="s">
        <v>3</v>
      </c>
      <c r="B3" s="35" t="s">
        <v>4</v>
      </c>
      <c r="C3" s="36" t="s">
        <v>5</v>
      </c>
      <c r="D3" s="36" t="s">
        <v>6</v>
      </c>
      <c r="E3" s="35" t="s">
        <v>7</v>
      </c>
      <c r="F3" s="37" t="s">
        <v>8</v>
      </c>
      <c r="G3" s="37" t="s">
        <v>9</v>
      </c>
      <c r="H3" s="37" t="s">
        <v>10</v>
      </c>
      <c r="I3" s="28" t="s">
        <v>11</v>
      </c>
      <c r="J3" s="29"/>
      <c r="K3" s="28" t="s">
        <v>12</v>
      </c>
      <c r="L3" s="29"/>
      <c r="M3" s="30"/>
      <c r="N3" s="31" t="s">
        <v>13</v>
      </c>
    </row>
    <row r="4" spans="1:14" ht="24.75" customHeight="1" x14ac:dyDescent="0.3">
      <c r="A4" s="36"/>
      <c r="B4" s="36"/>
      <c r="C4" s="36"/>
      <c r="D4" s="36"/>
      <c r="E4" s="36"/>
      <c r="F4" s="37"/>
      <c r="G4" s="37"/>
      <c r="H4" s="37"/>
      <c r="I4" s="2" t="s">
        <v>14</v>
      </c>
      <c r="J4" s="2" t="s">
        <v>15</v>
      </c>
      <c r="K4" s="2" t="s">
        <v>14</v>
      </c>
      <c r="L4" s="2" t="s">
        <v>15</v>
      </c>
      <c r="M4" s="2" t="s">
        <v>16</v>
      </c>
      <c r="N4" s="32"/>
    </row>
    <row r="5" spans="1:14" ht="40.5" x14ac:dyDescent="0.3">
      <c r="A5" s="3">
        <v>1</v>
      </c>
      <c r="B5" s="4" t="s">
        <v>17</v>
      </c>
      <c r="C5" s="5">
        <v>269</v>
      </c>
      <c r="D5" s="5" t="s">
        <v>18</v>
      </c>
      <c r="E5" s="6">
        <v>274</v>
      </c>
      <c r="F5" s="7" t="s">
        <v>19</v>
      </c>
      <c r="G5" s="8">
        <f>274*1/5</f>
        <v>54.8</v>
      </c>
      <c r="H5" s="9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/>
    </row>
    <row r="6" spans="1:14" ht="27" x14ac:dyDescent="0.3">
      <c r="A6" s="3">
        <v>2</v>
      </c>
      <c r="B6" s="4" t="s">
        <v>17</v>
      </c>
      <c r="C6" s="5" t="s">
        <v>26</v>
      </c>
      <c r="D6" s="5" t="s">
        <v>27</v>
      </c>
      <c r="E6" s="6">
        <v>1631</v>
      </c>
      <c r="F6" s="7" t="s">
        <v>28</v>
      </c>
      <c r="G6" s="8">
        <f>1631*1/3</f>
        <v>543.66666666666663</v>
      </c>
      <c r="H6" s="11" t="s">
        <v>29</v>
      </c>
      <c r="I6" s="10" t="s">
        <v>30</v>
      </c>
      <c r="J6" s="10" t="s">
        <v>31</v>
      </c>
      <c r="K6" s="10"/>
      <c r="L6" s="10"/>
      <c r="M6" s="10"/>
      <c r="N6" s="10"/>
    </row>
    <row r="7" spans="1:14" ht="27" x14ac:dyDescent="0.3">
      <c r="A7" s="3">
        <v>3</v>
      </c>
      <c r="B7" s="4" t="s">
        <v>17</v>
      </c>
      <c r="C7" s="5" t="s">
        <v>32</v>
      </c>
      <c r="D7" s="5" t="s">
        <v>27</v>
      </c>
      <c r="E7" s="6">
        <v>896</v>
      </c>
      <c r="F7" s="7" t="s">
        <v>33</v>
      </c>
      <c r="G7" s="8">
        <f>896*1/3</f>
        <v>298.66666666666669</v>
      </c>
      <c r="H7" s="11" t="s">
        <v>29</v>
      </c>
      <c r="I7" s="10" t="s">
        <v>30</v>
      </c>
      <c r="J7" s="10" t="s">
        <v>31</v>
      </c>
      <c r="K7" s="10"/>
      <c r="L7" s="10"/>
      <c r="M7" s="10"/>
      <c r="N7" s="10"/>
    </row>
    <row r="8" spans="1:14" ht="27" x14ac:dyDescent="0.3">
      <c r="A8" s="3">
        <v>4</v>
      </c>
      <c r="B8" s="4" t="s">
        <v>17</v>
      </c>
      <c r="C8" s="5" t="s">
        <v>34</v>
      </c>
      <c r="D8" s="5" t="s">
        <v>35</v>
      </c>
      <c r="E8" s="6">
        <v>5182</v>
      </c>
      <c r="F8" s="12" t="s">
        <v>36</v>
      </c>
      <c r="G8" s="8">
        <f>5182*991/5182</f>
        <v>991</v>
      </c>
      <c r="H8" s="11" t="s">
        <v>37</v>
      </c>
      <c r="I8" s="10" t="s">
        <v>38</v>
      </c>
      <c r="J8" s="10" t="s">
        <v>39</v>
      </c>
      <c r="K8" s="10"/>
      <c r="L8" s="10"/>
      <c r="M8" s="10"/>
      <c r="N8" s="10"/>
    </row>
    <row r="9" spans="1:14" ht="166.5" customHeight="1" x14ac:dyDescent="0.3">
      <c r="A9" s="3">
        <v>4</v>
      </c>
      <c r="B9" s="4" t="s">
        <v>17</v>
      </c>
      <c r="C9" s="5" t="s">
        <v>34</v>
      </c>
      <c r="D9" s="5" t="s">
        <v>35</v>
      </c>
      <c r="E9" s="6">
        <v>5182</v>
      </c>
      <c r="F9" s="12" t="s">
        <v>40</v>
      </c>
      <c r="G9" s="8">
        <f>5182*992/5182</f>
        <v>992</v>
      </c>
      <c r="H9" s="11" t="s">
        <v>40</v>
      </c>
      <c r="I9" s="10" t="s">
        <v>41</v>
      </c>
      <c r="J9" s="10" t="s">
        <v>42</v>
      </c>
      <c r="K9" s="10" t="s">
        <v>43</v>
      </c>
      <c r="L9" s="10" t="s">
        <v>44</v>
      </c>
      <c r="M9" s="10" t="s">
        <v>45</v>
      </c>
      <c r="N9" s="10"/>
    </row>
    <row r="10" spans="1:14" ht="27" x14ac:dyDescent="0.3">
      <c r="A10" s="3">
        <v>5</v>
      </c>
      <c r="B10" s="13" t="s">
        <v>17</v>
      </c>
      <c r="C10" s="14" t="s">
        <v>46</v>
      </c>
      <c r="D10" s="3" t="s">
        <v>47</v>
      </c>
      <c r="E10" s="15">
        <v>8307</v>
      </c>
      <c r="F10" s="15">
        <v>8307</v>
      </c>
      <c r="G10" s="8">
        <v>8307</v>
      </c>
      <c r="H10" s="16" t="s">
        <v>48</v>
      </c>
      <c r="I10" s="17" t="s">
        <v>49</v>
      </c>
      <c r="J10" s="17"/>
      <c r="K10" s="10"/>
      <c r="L10" s="10"/>
      <c r="M10" s="10"/>
      <c r="N10" s="10"/>
    </row>
    <row r="11" spans="1:14" ht="27" x14ac:dyDescent="0.3">
      <c r="A11" s="3">
        <v>6</v>
      </c>
      <c r="B11" s="4" t="s">
        <v>17</v>
      </c>
      <c r="C11" s="5" t="s">
        <v>50</v>
      </c>
      <c r="D11" s="5" t="s">
        <v>51</v>
      </c>
      <c r="E11" s="6">
        <v>52</v>
      </c>
      <c r="F11" s="12" t="s">
        <v>52</v>
      </c>
      <c r="G11" s="8">
        <f>52*1653/9917</f>
        <v>8.6675405868710289</v>
      </c>
      <c r="H11" s="9" t="s">
        <v>53</v>
      </c>
      <c r="I11" s="10" t="s">
        <v>54</v>
      </c>
      <c r="J11" s="10" t="s">
        <v>55</v>
      </c>
      <c r="K11" s="10"/>
      <c r="L11" s="10"/>
      <c r="M11" s="10"/>
      <c r="N11" s="10"/>
    </row>
    <row r="12" spans="1:14" ht="27" x14ac:dyDescent="0.3">
      <c r="A12" s="3">
        <v>7</v>
      </c>
      <c r="B12" s="4" t="s">
        <v>17</v>
      </c>
      <c r="C12" s="5" t="s">
        <v>56</v>
      </c>
      <c r="D12" s="5" t="s">
        <v>27</v>
      </c>
      <c r="E12" s="6">
        <v>8264</v>
      </c>
      <c r="F12" s="12" t="s">
        <v>57</v>
      </c>
      <c r="G12" s="8">
        <f>8264*60802/164315</f>
        <v>3057.9541003560234</v>
      </c>
      <c r="H12" s="9" t="s">
        <v>58</v>
      </c>
      <c r="I12" s="10" t="s">
        <v>59</v>
      </c>
      <c r="J12" s="10" t="s">
        <v>60</v>
      </c>
      <c r="K12" s="10"/>
      <c r="L12" s="10"/>
      <c r="M12" s="10"/>
      <c r="N12" s="10"/>
    </row>
    <row r="13" spans="1:14" ht="27" x14ac:dyDescent="0.3">
      <c r="A13" s="3">
        <v>8</v>
      </c>
      <c r="B13" s="4" t="s">
        <v>61</v>
      </c>
      <c r="C13" s="5" t="s">
        <v>62</v>
      </c>
      <c r="D13" s="5" t="s">
        <v>35</v>
      </c>
      <c r="E13" s="6">
        <v>48893</v>
      </c>
      <c r="F13" s="12" t="s">
        <v>63</v>
      </c>
      <c r="G13" s="18">
        <f>48893*
3306/48893</f>
        <v>3306</v>
      </c>
      <c r="H13" s="9" t="s">
        <v>64</v>
      </c>
      <c r="I13" s="10" t="s">
        <v>65</v>
      </c>
      <c r="J13" s="10" t="s">
        <v>66</v>
      </c>
      <c r="K13" s="10"/>
      <c r="L13" s="10"/>
      <c r="M13" s="10"/>
      <c r="N13" s="10"/>
    </row>
    <row r="14" spans="1:14" ht="27" x14ac:dyDescent="0.3">
      <c r="A14" s="3">
        <v>8</v>
      </c>
      <c r="B14" s="4" t="s">
        <v>61</v>
      </c>
      <c r="C14" s="5" t="s">
        <v>62</v>
      </c>
      <c r="D14" s="5" t="s">
        <v>35</v>
      </c>
      <c r="E14" s="6">
        <v>48893</v>
      </c>
      <c r="F14" s="12" t="s">
        <v>67</v>
      </c>
      <c r="G14" s="8">
        <f>48893*
1653/48893</f>
        <v>1653</v>
      </c>
      <c r="H14" s="9" t="s">
        <v>68</v>
      </c>
      <c r="I14" s="10" t="s">
        <v>65</v>
      </c>
      <c r="J14" s="10" t="s">
        <v>69</v>
      </c>
      <c r="K14" s="10"/>
      <c r="L14" s="10"/>
      <c r="M14" s="10"/>
      <c r="N14" s="10"/>
    </row>
    <row r="15" spans="1:14" ht="27" x14ac:dyDescent="0.3">
      <c r="A15" s="3">
        <v>8</v>
      </c>
      <c r="B15" s="4" t="s">
        <v>61</v>
      </c>
      <c r="C15" s="5" t="s">
        <v>62</v>
      </c>
      <c r="D15" s="5" t="s">
        <v>35</v>
      </c>
      <c r="E15" s="6">
        <v>48893</v>
      </c>
      <c r="F15" s="12" t="s">
        <v>70</v>
      </c>
      <c r="G15" s="8">
        <f>48893*
2480/48893</f>
        <v>2480</v>
      </c>
      <c r="H15" s="9" t="s">
        <v>71</v>
      </c>
      <c r="I15" s="10" t="s">
        <v>72</v>
      </c>
      <c r="J15" s="10" t="s">
        <v>73</v>
      </c>
      <c r="K15" s="10"/>
      <c r="L15" s="10"/>
      <c r="M15" s="10"/>
      <c r="N15" s="10"/>
    </row>
    <row r="16" spans="1:14" ht="27" x14ac:dyDescent="0.3">
      <c r="A16" s="3">
        <v>8</v>
      </c>
      <c r="B16" s="4" t="s">
        <v>61</v>
      </c>
      <c r="C16" s="5" t="s">
        <v>62</v>
      </c>
      <c r="D16" s="5" t="s">
        <v>35</v>
      </c>
      <c r="E16" s="6">
        <v>48893</v>
      </c>
      <c r="F16" s="12" t="s">
        <v>74</v>
      </c>
      <c r="G16" s="18">
        <f>48893*
2479/48893</f>
        <v>2479</v>
      </c>
      <c r="H16" s="9" t="s">
        <v>75</v>
      </c>
      <c r="I16" s="10" t="s">
        <v>76</v>
      </c>
      <c r="J16" s="10" t="s">
        <v>77</v>
      </c>
      <c r="K16" s="10" t="s">
        <v>78</v>
      </c>
      <c r="L16" s="10"/>
      <c r="M16" s="10" t="s">
        <v>79</v>
      </c>
      <c r="N16" s="10"/>
    </row>
    <row r="17" spans="1:14" ht="27" x14ac:dyDescent="0.3">
      <c r="A17" s="3">
        <v>9</v>
      </c>
      <c r="B17" s="4" t="s">
        <v>61</v>
      </c>
      <c r="C17" s="5" t="s">
        <v>80</v>
      </c>
      <c r="D17" s="5" t="s">
        <v>35</v>
      </c>
      <c r="E17" s="6">
        <v>23141</v>
      </c>
      <c r="F17" s="12" t="s">
        <v>81</v>
      </c>
      <c r="G17" s="8">
        <f>23141*
1653/46282</f>
        <v>826.5</v>
      </c>
      <c r="H17" s="9" t="s">
        <v>82</v>
      </c>
      <c r="I17" s="10" t="s">
        <v>83</v>
      </c>
      <c r="J17" s="10" t="s">
        <v>84</v>
      </c>
      <c r="K17" s="10"/>
      <c r="L17" s="10"/>
      <c r="M17" s="10"/>
      <c r="N17" s="10"/>
    </row>
    <row r="18" spans="1:14" ht="27" x14ac:dyDescent="0.3">
      <c r="A18" s="3">
        <v>9</v>
      </c>
      <c r="B18" s="4" t="s">
        <v>61</v>
      </c>
      <c r="C18" s="5" t="s">
        <v>80</v>
      </c>
      <c r="D18" s="5" t="s">
        <v>35</v>
      </c>
      <c r="E18" s="6">
        <v>23141</v>
      </c>
      <c r="F18" s="12" t="s">
        <v>81</v>
      </c>
      <c r="G18" s="8">
        <f>23141*
1653/46282</f>
        <v>826.5</v>
      </c>
      <c r="H18" s="9" t="s">
        <v>82</v>
      </c>
      <c r="I18" s="10" t="s">
        <v>83</v>
      </c>
      <c r="J18" s="10" t="s">
        <v>85</v>
      </c>
      <c r="K18" s="10"/>
      <c r="L18" s="10"/>
      <c r="M18" s="10"/>
      <c r="N18" s="10"/>
    </row>
    <row r="19" spans="1:14" ht="256.5" x14ac:dyDescent="0.3">
      <c r="A19" s="3">
        <v>10</v>
      </c>
      <c r="B19" s="4" t="s">
        <v>61</v>
      </c>
      <c r="C19" s="5" t="s">
        <v>86</v>
      </c>
      <c r="D19" s="5" t="s">
        <v>27</v>
      </c>
      <c r="E19" s="6">
        <v>9918</v>
      </c>
      <c r="F19" s="12" t="s">
        <v>87</v>
      </c>
      <c r="G19" s="8">
        <f>9918*1/3</f>
        <v>3306</v>
      </c>
      <c r="H19" s="9" t="s">
        <v>29</v>
      </c>
      <c r="I19" s="10" t="s">
        <v>88</v>
      </c>
      <c r="J19" s="10" t="s">
        <v>89</v>
      </c>
      <c r="K19" s="10" t="s">
        <v>90</v>
      </c>
      <c r="L19" s="10" t="s">
        <v>91</v>
      </c>
      <c r="M19" s="10" t="s">
        <v>92</v>
      </c>
      <c r="N19" s="10"/>
    </row>
    <row r="20" spans="1:14" ht="27" x14ac:dyDescent="0.3">
      <c r="A20" s="3">
        <v>11</v>
      </c>
      <c r="B20" s="4" t="s">
        <v>61</v>
      </c>
      <c r="C20" s="5" t="s">
        <v>93</v>
      </c>
      <c r="D20" s="5" t="s">
        <v>27</v>
      </c>
      <c r="E20" s="6">
        <v>496</v>
      </c>
      <c r="F20" s="12" t="s">
        <v>94</v>
      </c>
      <c r="G20" s="8">
        <f>496*55/2232</f>
        <v>12.222222222222221</v>
      </c>
      <c r="H20" s="9" t="s">
        <v>95</v>
      </c>
      <c r="I20" s="10" t="s">
        <v>96</v>
      </c>
      <c r="J20" s="10" t="s">
        <v>97</v>
      </c>
      <c r="K20" s="10"/>
      <c r="L20" s="10"/>
      <c r="M20" s="10"/>
      <c r="N20" s="10"/>
    </row>
    <row r="21" spans="1:14" ht="27" x14ac:dyDescent="0.3">
      <c r="A21" s="3">
        <v>11</v>
      </c>
      <c r="B21" s="4" t="s">
        <v>61</v>
      </c>
      <c r="C21" s="5" t="s">
        <v>93</v>
      </c>
      <c r="D21" s="5" t="s">
        <v>27</v>
      </c>
      <c r="E21" s="6">
        <v>496</v>
      </c>
      <c r="F21" s="12" t="s">
        <v>94</v>
      </c>
      <c r="G21" s="8">
        <f>496*55/2232</f>
        <v>12.222222222222221</v>
      </c>
      <c r="H21" s="9" t="s">
        <v>95</v>
      </c>
      <c r="I21" s="10" t="s">
        <v>98</v>
      </c>
      <c r="J21" s="10" t="s">
        <v>99</v>
      </c>
      <c r="K21" s="10"/>
      <c r="L21" s="10"/>
      <c r="M21" s="10"/>
      <c r="N21" s="10"/>
    </row>
    <row r="22" spans="1:14" ht="24.75" customHeight="1" x14ac:dyDescent="0.3">
      <c r="A22" s="19"/>
      <c r="B22" s="19"/>
      <c r="C22" s="20"/>
      <c r="D22" s="19"/>
      <c r="E22" s="21"/>
      <c r="F22" s="22"/>
      <c r="G22" s="23">
        <f>SUBTOTAL(9,G5:G21)</f>
        <v>29155.199418720673</v>
      </c>
      <c r="H22" s="24"/>
      <c r="I22" s="25"/>
      <c r="J22" s="26"/>
      <c r="K22" s="25"/>
      <c r="L22" s="25"/>
      <c r="M22" s="25"/>
      <c r="N22" s="27"/>
    </row>
  </sheetData>
  <mergeCells count="13">
    <mergeCell ref="I3:J3"/>
    <mergeCell ref="K3:M3"/>
    <mergeCell ref="N3:N4"/>
    <mergeCell ref="A1:N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2022-06-17T04:40:42Z</dcterms:created>
  <dcterms:modified xsi:type="dcterms:W3CDTF">2022-06-17T04:46:48Z</dcterms:modified>
</cp:coreProperties>
</file>